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bírka" sheetId="1" r:id="rId1"/>
    <sheet name="vltavíny" sheetId="2" r:id="rId2"/>
    <sheet name="inflace" sheetId="3" r:id="rId3"/>
  </sheets>
  <definedNames>
    <definedName name="_xlnm._FilterDatabase" localSheetId="0" hidden="1">'sbírka'!$A$2:$T$22</definedName>
    <definedName name="_xlnm._FilterDatabase" localSheetId="1" hidden="1">'vltavíny'!$A$2:$Q$14</definedName>
    <definedName name="_xlnm.Print_Titles" localSheetId="0">'sbírka'!$1:$2</definedName>
  </definedNames>
  <calcPr fullCalcOnLoad="1"/>
</workbook>
</file>

<file path=xl/sharedStrings.xml><?xml version="1.0" encoding="utf-8"?>
<sst xmlns="http://schemas.openxmlformats.org/spreadsheetml/2006/main" count="129" uniqueCount="72">
  <si>
    <t>název minerálu</t>
  </si>
  <si>
    <t>upřesnění</t>
  </si>
  <si>
    <t>charakter</t>
  </si>
  <si>
    <t>doplňující minerály</t>
  </si>
  <si>
    <t>lokalita</t>
  </si>
  <si>
    <t>upřesnění lok.</t>
  </si>
  <si>
    <t>nabytí</t>
  </si>
  <si>
    <t>rok</t>
  </si>
  <si>
    <t>ks</t>
  </si>
  <si>
    <t>chemický vzorec</t>
  </si>
  <si>
    <t>poř.cena</t>
  </si>
  <si>
    <t>vel.cm</t>
  </si>
  <si>
    <t>1</t>
  </si>
  <si>
    <t>2</t>
  </si>
  <si>
    <t>3</t>
  </si>
  <si>
    <t>4</t>
  </si>
  <si>
    <t>5</t>
  </si>
  <si>
    <t>6</t>
  </si>
  <si>
    <t>13</t>
  </si>
  <si>
    <t>granát</t>
  </si>
  <si>
    <t>pyrop</t>
  </si>
  <si>
    <t>Dřemčice</t>
  </si>
  <si>
    <t>vlastní sběr</t>
  </si>
  <si>
    <t>1981</t>
  </si>
  <si>
    <t>křemen</t>
  </si>
  <si>
    <t>kus</t>
  </si>
  <si>
    <t>zrna</t>
  </si>
  <si>
    <t>Dubník</t>
  </si>
  <si>
    <t>1999</t>
  </si>
  <si>
    <t>8x5</t>
  </si>
  <si>
    <t>sylvín</t>
  </si>
  <si>
    <t>Zabkovice</t>
  </si>
  <si>
    <t>Polsko</t>
  </si>
  <si>
    <t>KCl</t>
  </si>
  <si>
    <t>xx</t>
  </si>
  <si>
    <t>galenit, chalkopyrit</t>
  </si>
  <si>
    <t>Bánská Bystrica</t>
  </si>
  <si>
    <t>5x5</t>
  </si>
  <si>
    <t>ametyst</t>
  </si>
  <si>
    <t>leštěný</t>
  </si>
  <si>
    <t>Sasko</t>
  </si>
  <si>
    <t>5x4</t>
  </si>
  <si>
    <t>Slovensko</t>
  </si>
  <si>
    <t>47</t>
  </si>
  <si>
    <r>
      <t>Mg</t>
    </r>
    <r>
      <rPr>
        <vertAlign val="subscript"/>
        <sz val="7"/>
        <rFont val="Arial"/>
        <family val="2"/>
      </rPr>
      <t>3</t>
    </r>
    <r>
      <rPr>
        <sz val="7"/>
        <rFont val="Arial"/>
        <family val="2"/>
      </rPr>
      <t>Al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(SiO</t>
    </r>
    <r>
      <rPr>
        <vertAlign val="subscript"/>
        <sz val="7"/>
        <rFont val="Arial"/>
        <family val="2"/>
      </rPr>
      <t>4</t>
    </r>
    <r>
      <rPr>
        <sz val="7"/>
        <rFont val="Arial"/>
        <family val="2"/>
      </rPr>
      <t>)</t>
    </r>
    <r>
      <rPr>
        <vertAlign val="subscript"/>
        <sz val="7"/>
        <rFont val="Arial"/>
        <family val="2"/>
      </rPr>
      <t>3</t>
    </r>
  </si>
  <si>
    <r>
      <t>SiO</t>
    </r>
    <r>
      <rPr>
        <vertAlign val="subscript"/>
        <sz val="7"/>
        <rFont val="Arial"/>
        <family val="2"/>
      </rPr>
      <t>2</t>
    </r>
  </si>
  <si>
    <r>
      <t>SiO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>, PbS, CuFeS</t>
    </r>
    <r>
      <rPr>
        <vertAlign val="subscript"/>
        <sz val="7"/>
        <rFont val="Arial"/>
        <family val="2"/>
      </rPr>
      <t>2</t>
    </r>
  </si>
  <si>
    <t>váha</t>
  </si>
  <si>
    <t>CELKEM</t>
  </si>
  <si>
    <t>č.</t>
  </si>
  <si>
    <t>pozn.</t>
  </si>
  <si>
    <t>od koho</t>
  </si>
  <si>
    <t>datum</t>
  </si>
  <si>
    <t>Kč/g</t>
  </si>
  <si>
    <t>VLTAVÍN</t>
  </si>
  <si>
    <t>Čechy, Besednice - U stohu</t>
  </si>
  <si>
    <t>Jan Kutý</t>
  </si>
  <si>
    <t>32 x 27 x 10</t>
  </si>
  <si>
    <t>Morava, Slavětice - Za kovárnou</t>
  </si>
  <si>
    <t>18 x 14 x 7</t>
  </si>
  <si>
    <t xml:space="preserve">CELKEM         </t>
  </si>
  <si>
    <t>CELKEM VČETNĚ VLTAVÍNŮ</t>
  </si>
  <si>
    <t>původní ocenění</t>
  </si>
  <si>
    <t>valorizovaná cena</t>
  </si>
  <si>
    <t>valor. koef.</t>
  </si>
  <si>
    <t>opál, drahý</t>
  </si>
  <si>
    <t>dar J.Richter</t>
  </si>
  <si>
    <t>dar V.Kripner</t>
  </si>
  <si>
    <t>inv</t>
  </si>
  <si>
    <t>v1</t>
  </si>
  <si>
    <t>xxx</t>
  </si>
  <si>
    <t>obr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</si>
</sst>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_ ;[Red]\-0.00\ "/>
    <numFmt numFmtId="167" formatCode="#,##0.00\ _K_č"/>
    <numFmt numFmtId="168" formatCode="#,##0.00_ ;[Red]\-#,##0.00\ "/>
    <numFmt numFmtId="169" formatCode="#,##0_ ;[Red]\-#,##0\ "/>
    <numFmt numFmtId="170" formatCode="#,##0.00\ &quot;Kč&quot;"/>
    <numFmt numFmtId="171" formatCode="dd/mm/yy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45">
    <font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vertAlign val="subscript"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u val="single"/>
      <sz val="13.5"/>
      <color indexed="12"/>
      <name val="Arial CE"/>
      <family val="0"/>
    </font>
    <font>
      <u val="single"/>
      <sz val="13.5"/>
      <color indexed="36"/>
      <name val="Arial CE"/>
      <family val="0"/>
    </font>
    <font>
      <u val="single"/>
      <sz val="7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left"/>
    </xf>
    <xf numFmtId="169" fontId="1" fillId="33" borderId="11" xfId="0" applyNumberFormat="1" applyFont="1" applyFill="1" applyBorder="1" applyAlignment="1">
      <alignment horizontal="right"/>
    </xf>
    <xf numFmtId="170" fontId="1" fillId="33" borderId="11" xfId="0" applyNumberFormat="1" applyFont="1" applyFill="1" applyBorder="1" applyAlignment="1">
      <alignment horizontal="right"/>
    </xf>
    <xf numFmtId="49" fontId="1" fillId="33" borderId="11" xfId="0" applyNumberFormat="1" applyFont="1" applyFill="1" applyBorder="1" applyAlignment="1">
      <alignment horizontal="right"/>
    </xf>
    <xf numFmtId="49" fontId="1" fillId="33" borderId="12" xfId="0" applyNumberFormat="1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172" fontId="1" fillId="0" borderId="13" xfId="0" applyNumberFormat="1" applyFont="1" applyBorder="1" applyAlignment="1">
      <alignment horizontal="right"/>
    </xf>
    <xf numFmtId="170" fontId="1" fillId="0" borderId="13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49" fontId="1" fillId="34" borderId="14" xfId="0" applyNumberFormat="1" applyFont="1" applyFill="1" applyBorder="1" applyAlignment="1">
      <alignment horizontal="center" vertical="center" wrapText="1"/>
    </xf>
    <xf numFmtId="49" fontId="2" fillId="34" borderId="15" xfId="0" applyNumberFormat="1" applyFont="1" applyFill="1" applyBorder="1" applyAlignment="1">
      <alignment horizontal="center" vertical="center" wrapText="1"/>
    </xf>
    <xf numFmtId="169" fontId="2" fillId="34" borderId="15" xfId="0" applyNumberFormat="1" applyFont="1" applyFill="1" applyBorder="1" applyAlignment="1">
      <alignment horizontal="center" vertical="center" wrapText="1"/>
    </xf>
    <xf numFmtId="168" fontId="2" fillId="34" borderId="15" xfId="0" applyNumberFormat="1" applyFont="1" applyFill="1" applyBorder="1" applyAlignment="1">
      <alignment horizontal="center" vertical="center" wrapText="1"/>
    </xf>
    <xf numFmtId="49" fontId="2" fillId="34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70" fontId="2" fillId="34" borderId="15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2" fillId="0" borderId="13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right" vertical="center"/>
    </xf>
    <xf numFmtId="169" fontId="1" fillId="0" borderId="13" xfId="0" applyNumberFormat="1" applyFont="1" applyBorder="1" applyAlignment="1">
      <alignment horizontal="right" vertical="center"/>
    </xf>
    <xf numFmtId="168" fontId="1" fillId="0" borderId="13" xfId="0" applyNumberFormat="1" applyFont="1" applyBorder="1" applyAlignment="1">
      <alignment horizontal="right" vertical="center"/>
    </xf>
    <xf numFmtId="168" fontId="1" fillId="0" borderId="13" xfId="0" applyNumberFormat="1" applyFont="1" applyBorder="1" applyAlignment="1">
      <alignment vertical="center"/>
    </xf>
    <xf numFmtId="49" fontId="1" fillId="35" borderId="13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169" fontId="5" fillId="0" borderId="17" xfId="0" applyNumberFormat="1" applyFont="1" applyBorder="1" applyAlignment="1">
      <alignment horizontal="right" vertical="center"/>
    </xf>
    <xf numFmtId="168" fontId="5" fillId="0" borderId="17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169" fontId="1" fillId="0" borderId="0" xfId="0" applyNumberFormat="1" applyFont="1" applyAlignment="1">
      <alignment horizontal="right" vertical="center"/>
    </xf>
    <xf numFmtId="168" fontId="1" fillId="0" borderId="0" xfId="0" applyNumberFormat="1" applyFont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170" fontId="4" fillId="0" borderId="0" xfId="0" applyNumberFormat="1" applyFont="1" applyAlignment="1">
      <alignment horizontal="right"/>
    </xf>
    <xf numFmtId="2" fontId="2" fillId="34" borderId="15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4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2" fontId="0" fillId="0" borderId="0" xfId="0" applyNumberFormat="1" applyAlignment="1">
      <alignment/>
    </xf>
    <xf numFmtId="1" fontId="2" fillId="34" borderId="15" xfId="0" applyNumberFormat="1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left"/>
    </xf>
    <xf numFmtId="1" fontId="1" fillId="0" borderId="1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right"/>
    </xf>
    <xf numFmtId="169" fontId="5" fillId="0" borderId="18" xfId="0" applyNumberFormat="1" applyFont="1" applyBorder="1" applyAlignment="1">
      <alignment horizontal="right" vertical="center"/>
    </xf>
    <xf numFmtId="168" fontId="5" fillId="0" borderId="18" xfId="0" applyNumberFormat="1" applyFont="1" applyBorder="1" applyAlignment="1">
      <alignment horizontal="right" vertical="center"/>
    </xf>
    <xf numFmtId="49" fontId="1" fillId="34" borderId="13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169" fontId="2" fillId="34" borderId="13" xfId="0" applyNumberFormat="1" applyFont="1" applyFill="1" applyBorder="1" applyAlignment="1">
      <alignment horizontal="center" vertical="center" wrapText="1"/>
    </xf>
    <xf numFmtId="168" fontId="2" fillId="34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right" vertical="center"/>
    </xf>
    <xf numFmtId="49" fontId="1" fillId="33" borderId="13" xfId="0" applyNumberFormat="1" applyFont="1" applyFill="1" applyBorder="1" applyAlignment="1">
      <alignment horizontal="left" vertical="center"/>
    </xf>
    <xf numFmtId="49" fontId="1" fillId="33" borderId="13" xfId="0" applyNumberFormat="1" applyFont="1" applyFill="1" applyBorder="1" applyAlignment="1">
      <alignment horizontal="right" vertical="center"/>
    </xf>
    <xf numFmtId="169" fontId="1" fillId="33" borderId="13" xfId="0" applyNumberFormat="1" applyFont="1" applyFill="1" applyBorder="1" applyAlignment="1">
      <alignment horizontal="right" vertical="center"/>
    </xf>
    <xf numFmtId="168" fontId="1" fillId="33" borderId="13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49" fontId="2" fillId="35" borderId="13" xfId="0" applyNumberFormat="1" applyFont="1" applyFill="1" applyBorder="1" applyAlignment="1">
      <alignment horizontal="right" vertical="center"/>
    </xf>
    <xf numFmtId="49" fontId="1" fillId="35" borderId="13" xfId="0" applyNumberFormat="1" applyFont="1" applyFill="1" applyBorder="1" applyAlignment="1">
      <alignment horizontal="right" vertical="center"/>
    </xf>
    <xf numFmtId="169" fontId="1" fillId="35" borderId="13" xfId="0" applyNumberFormat="1" applyFont="1" applyFill="1" applyBorder="1" applyAlignment="1">
      <alignment horizontal="right" vertical="center"/>
    </xf>
    <xf numFmtId="168" fontId="1" fillId="35" borderId="13" xfId="0" applyNumberFormat="1" applyFont="1" applyFill="1" applyBorder="1" applyAlignment="1">
      <alignment horizontal="right" vertical="center"/>
    </xf>
    <xf numFmtId="49" fontId="1" fillId="34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right"/>
    </xf>
    <xf numFmtId="49" fontId="2" fillId="33" borderId="13" xfId="0" applyNumberFormat="1" applyFont="1" applyFill="1" applyBorder="1" applyAlignment="1">
      <alignment horizontal="center" vertical="center"/>
    </xf>
    <xf numFmtId="49" fontId="9" fillId="0" borderId="13" xfId="36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/>
    </xf>
    <xf numFmtId="0" fontId="9" fillId="0" borderId="13" xfId="36" applyFont="1" applyBorder="1" applyAlignment="1" applyProtection="1">
      <alignment horizontal="center"/>
      <protection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1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72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170" fontId="1" fillId="0" borderId="1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right" vertical="center"/>
    </xf>
    <xf numFmtId="49" fontId="5" fillId="0" borderId="24" xfId="0" applyNumberFormat="1" applyFont="1" applyBorder="1" applyAlignment="1">
      <alignment horizontal="right" vertical="center"/>
    </xf>
    <xf numFmtId="49" fontId="5" fillId="0" borderId="26" xfId="0" applyNumberFormat="1" applyFont="1" applyBorder="1" applyAlignment="1">
      <alignment horizontal="right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0" fontId="4" fillId="0" borderId="26" xfId="0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um&#237;st&#283;n&#237;/01/0005.JPG" TargetMode="External" /><Relationship Id="rId2" Type="http://schemas.openxmlformats.org/officeDocument/2006/relationships/hyperlink" Target="um&#237;st&#283;n&#237;/06/0002.JPG" TargetMode="External" /><Relationship Id="rId3" Type="http://schemas.openxmlformats.org/officeDocument/2006/relationships/hyperlink" Target="um&#237;st&#283;n&#237;\13\0004.JPG" TargetMode="External" /><Relationship Id="rId4" Type="http://schemas.openxmlformats.org/officeDocument/2006/relationships/hyperlink" Target="um&#237;st&#283;n&#237;/47/0003.JPG" TargetMode="External" /><Relationship Id="rId5" Type="http://schemas.openxmlformats.org/officeDocument/2006/relationships/hyperlink" Target="um&#237;st&#283;n&#237;\v1\0001.JPG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um&#237;st&#283;n&#237;/39/v0001.JPG" TargetMode="External" /><Relationship Id="rId2" Type="http://schemas.openxmlformats.org/officeDocument/2006/relationships/hyperlink" Target="um&#237;st&#283;n&#237;/40/v0002.JPG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="115" zoomScaleNormal="115" zoomScalePageLayoutView="0" workbookViewId="0" topLeftCell="A1">
      <pane xSplit="7" ySplit="2" topLeftCell="H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3.875" style="34" bestFit="1" customWidth="1"/>
    <col min="2" max="2" width="3.125" style="34" customWidth="1"/>
    <col min="3" max="3" width="3.125" style="75" customWidth="1"/>
    <col min="4" max="4" width="14.25390625" style="31" bestFit="1" customWidth="1"/>
    <col min="5" max="5" width="13.875" style="31" customWidth="1"/>
    <col min="6" max="6" width="7.625" style="31" customWidth="1"/>
    <col min="7" max="7" width="16.00390625" style="31" customWidth="1"/>
    <col min="8" max="8" width="13.875" style="31" customWidth="1"/>
    <col min="9" max="10" width="10.125" style="31" customWidth="1"/>
    <col min="11" max="11" width="3.875" style="35" bestFit="1" customWidth="1"/>
    <col min="12" max="12" width="5.875" style="36" bestFit="1" customWidth="1"/>
    <col min="13" max="13" width="7.875" style="36" bestFit="1" customWidth="1"/>
    <col min="14" max="14" width="5.125" style="35" bestFit="1" customWidth="1"/>
    <col min="15" max="15" width="18.00390625" style="31" customWidth="1"/>
    <col min="16" max="16" width="10.125" style="37" customWidth="1"/>
    <col min="17" max="17" width="10.25390625" style="37" bestFit="1" customWidth="1"/>
    <col min="18" max="18" width="4.875" style="37" customWidth="1"/>
    <col min="19" max="19" width="11.00390625" style="37" bestFit="1" customWidth="1"/>
    <col min="20" max="20" width="15.125" style="31" bestFit="1" customWidth="1"/>
    <col min="21" max="16384" width="9.125" style="23" customWidth="1"/>
  </cols>
  <sheetData>
    <row r="1" spans="1:20" s="21" customFormat="1" ht="18">
      <c r="A1" s="54" t="s">
        <v>49</v>
      </c>
      <c r="B1" s="54" t="s">
        <v>68</v>
      </c>
      <c r="C1" s="54" t="s">
        <v>71</v>
      </c>
      <c r="D1" s="55" t="s">
        <v>0</v>
      </c>
      <c r="E1" s="55" t="s">
        <v>1</v>
      </c>
      <c r="F1" s="55" t="s">
        <v>2</v>
      </c>
      <c r="G1" s="55" t="s">
        <v>3</v>
      </c>
      <c r="H1" s="55" t="s">
        <v>4</v>
      </c>
      <c r="I1" s="55" t="s">
        <v>5</v>
      </c>
      <c r="J1" s="55" t="s">
        <v>6</v>
      </c>
      <c r="K1" s="55" t="s">
        <v>7</v>
      </c>
      <c r="L1" s="56" t="s">
        <v>8</v>
      </c>
      <c r="M1" s="56" t="s">
        <v>47</v>
      </c>
      <c r="N1" s="55" t="s">
        <v>11</v>
      </c>
      <c r="O1" s="55" t="s">
        <v>9</v>
      </c>
      <c r="P1" s="57" t="s">
        <v>10</v>
      </c>
      <c r="Q1" s="57" t="s">
        <v>62</v>
      </c>
      <c r="R1" s="57" t="s">
        <v>64</v>
      </c>
      <c r="S1" s="57" t="s">
        <v>63</v>
      </c>
      <c r="T1" s="55" t="s">
        <v>50</v>
      </c>
    </row>
    <row r="2" spans="1:20" ht="9.75">
      <c r="A2" s="58"/>
      <c r="B2" s="58"/>
      <c r="C2" s="70"/>
      <c r="D2" s="59"/>
      <c r="E2" s="59"/>
      <c r="F2" s="59"/>
      <c r="G2" s="59"/>
      <c r="H2" s="59"/>
      <c r="I2" s="59"/>
      <c r="J2" s="59"/>
      <c r="K2" s="60"/>
      <c r="L2" s="61"/>
      <c r="M2" s="61"/>
      <c r="N2" s="60"/>
      <c r="O2" s="59"/>
      <c r="P2" s="62"/>
      <c r="Q2" s="62"/>
      <c r="R2" s="62"/>
      <c r="S2" s="62"/>
      <c r="T2" s="59"/>
    </row>
    <row r="3" spans="1:20" ht="9.75">
      <c r="A3" s="24" t="s">
        <v>12</v>
      </c>
      <c r="B3" s="24" t="s">
        <v>69</v>
      </c>
      <c r="C3" s="71" t="s">
        <v>71</v>
      </c>
      <c r="D3" s="25" t="s">
        <v>19</v>
      </c>
      <c r="E3" s="25" t="s">
        <v>20</v>
      </c>
      <c r="F3" s="25" t="s">
        <v>26</v>
      </c>
      <c r="G3" s="25"/>
      <c r="H3" s="25" t="s">
        <v>21</v>
      </c>
      <c r="I3" s="25"/>
      <c r="J3" s="25" t="s">
        <v>22</v>
      </c>
      <c r="K3" s="26" t="s">
        <v>23</v>
      </c>
      <c r="L3" s="27">
        <v>240</v>
      </c>
      <c r="M3" s="27">
        <v>46</v>
      </c>
      <c r="N3" s="26" t="s">
        <v>70</v>
      </c>
      <c r="O3" s="25" t="s">
        <v>44</v>
      </c>
      <c r="P3" s="28">
        <v>0</v>
      </c>
      <c r="Q3" s="28">
        <v>2300</v>
      </c>
      <c r="R3" s="28">
        <f>inflace!$C$1</f>
        <v>41.9</v>
      </c>
      <c r="S3" s="28">
        <f>(Q3+((Q3/100)*R3))</f>
        <v>3263.7</v>
      </c>
      <c r="T3" s="25"/>
    </row>
    <row r="4" spans="1:20" ht="9.75">
      <c r="A4" s="24" t="s">
        <v>13</v>
      </c>
      <c r="B4" s="24" t="s">
        <v>17</v>
      </c>
      <c r="C4" s="71" t="s">
        <v>71</v>
      </c>
      <c r="D4" s="25" t="s">
        <v>24</v>
      </c>
      <c r="E4" s="25" t="s">
        <v>65</v>
      </c>
      <c r="F4" s="25" t="s">
        <v>25</v>
      </c>
      <c r="G4" s="25"/>
      <c r="H4" s="25" t="s">
        <v>42</v>
      </c>
      <c r="I4" s="25" t="s">
        <v>27</v>
      </c>
      <c r="J4" s="25" t="s">
        <v>22</v>
      </c>
      <c r="K4" s="26" t="s">
        <v>28</v>
      </c>
      <c r="L4" s="27">
        <v>1</v>
      </c>
      <c r="M4" s="27">
        <v>110</v>
      </c>
      <c r="N4" s="26" t="s">
        <v>29</v>
      </c>
      <c r="O4" s="25" t="s">
        <v>45</v>
      </c>
      <c r="P4" s="28">
        <v>0</v>
      </c>
      <c r="Q4" s="28">
        <v>600</v>
      </c>
      <c r="R4" s="28">
        <f>inflace!$C$1</f>
        <v>41.9</v>
      </c>
      <c r="S4" s="28">
        <f>(Q4+((Q4/100)*R4))</f>
        <v>851.4</v>
      </c>
      <c r="T4" s="25"/>
    </row>
    <row r="5" spans="1:20" ht="9.75">
      <c r="A5" s="24" t="s">
        <v>14</v>
      </c>
      <c r="B5" s="24" t="s">
        <v>43</v>
      </c>
      <c r="C5" s="71" t="s">
        <v>71</v>
      </c>
      <c r="D5" s="25" t="s">
        <v>30</v>
      </c>
      <c r="E5" s="25"/>
      <c r="F5" s="25" t="s">
        <v>25</v>
      </c>
      <c r="G5" s="25"/>
      <c r="H5" s="25" t="s">
        <v>32</v>
      </c>
      <c r="I5" s="25" t="s">
        <v>31</v>
      </c>
      <c r="J5" s="25" t="s">
        <v>67</v>
      </c>
      <c r="K5" s="26" t="s">
        <v>23</v>
      </c>
      <c r="L5" s="27">
        <v>2</v>
      </c>
      <c r="M5" s="27">
        <v>12</v>
      </c>
      <c r="N5" s="26" t="s">
        <v>70</v>
      </c>
      <c r="O5" s="25" t="s">
        <v>33</v>
      </c>
      <c r="P5" s="28">
        <v>0</v>
      </c>
      <c r="Q5" s="28">
        <v>35</v>
      </c>
      <c r="R5" s="28">
        <f>inflace!$C$1</f>
        <v>41.9</v>
      </c>
      <c r="S5" s="28">
        <f>(Q5+((Q5/100)*R5))</f>
        <v>49.665</v>
      </c>
      <c r="T5" s="25"/>
    </row>
    <row r="6" spans="1:20" ht="9.75">
      <c r="A6" s="24" t="s">
        <v>15</v>
      </c>
      <c r="B6" s="24" t="s">
        <v>18</v>
      </c>
      <c r="C6" s="71" t="s">
        <v>71</v>
      </c>
      <c r="D6" s="25" t="s">
        <v>24</v>
      </c>
      <c r="E6" s="25"/>
      <c r="F6" s="25" t="s">
        <v>34</v>
      </c>
      <c r="G6" s="25" t="s">
        <v>35</v>
      </c>
      <c r="H6" s="25" t="s">
        <v>36</v>
      </c>
      <c r="I6" s="25"/>
      <c r="J6" s="25" t="s">
        <v>67</v>
      </c>
      <c r="K6" s="26" t="s">
        <v>23</v>
      </c>
      <c r="L6" s="27">
        <v>1</v>
      </c>
      <c r="M6" s="27">
        <v>72</v>
      </c>
      <c r="N6" s="26" t="s">
        <v>37</v>
      </c>
      <c r="O6" s="25" t="s">
        <v>46</v>
      </c>
      <c r="P6" s="28">
        <v>0</v>
      </c>
      <c r="Q6" s="28">
        <v>88</v>
      </c>
      <c r="R6" s="28">
        <f>inflace!$C$1</f>
        <v>41.9</v>
      </c>
      <c r="S6" s="28">
        <f>(Q6+((Q6/100)*R6))</f>
        <v>124.872</v>
      </c>
      <c r="T6" s="25"/>
    </row>
    <row r="7" spans="1:20" ht="9.75">
      <c r="A7" s="24" t="s">
        <v>16</v>
      </c>
      <c r="B7" s="24" t="s">
        <v>12</v>
      </c>
      <c r="C7" s="71" t="s">
        <v>71</v>
      </c>
      <c r="D7" s="25" t="s">
        <v>24</v>
      </c>
      <c r="E7" s="25" t="s">
        <v>38</v>
      </c>
      <c r="F7" s="25" t="s">
        <v>39</v>
      </c>
      <c r="G7" s="25"/>
      <c r="H7" s="25" t="s">
        <v>40</v>
      </c>
      <c r="I7" s="25"/>
      <c r="J7" s="25" t="s">
        <v>66</v>
      </c>
      <c r="K7" s="26" t="s">
        <v>23</v>
      </c>
      <c r="L7" s="27">
        <v>1</v>
      </c>
      <c r="M7" s="27">
        <v>194</v>
      </c>
      <c r="N7" s="26" t="s">
        <v>41</v>
      </c>
      <c r="O7" s="25" t="s">
        <v>45</v>
      </c>
      <c r="P7" s="28">
        <v>0</v>
      </c>
      <c r="Q7" s="28">
        <v>56</v>
      </c>
      <c r="R7" s="28">
        <f>inflace!$C$1</f>
        <v>41.9</v>
      </c>
      <c r="S7" s="28">
        <f>(Q7+((Q7/100)*R7))</f>
        <v>79.464</v>
      </c>
      <c r="T7" s="25"/>
    </row>
    <row r="8" spans="1:20" ht="9.75">
      <c r="A8" s="63">
        <v>1171</v>
      </c>
      <c r="B8" s="63"/>
      <c r="C8" s="72" t="s">
        <v>71</v>
      </c>
      <c r="D8" s="25"/>
      <c r="E8" s="25"/>
      <c r="F8" s="25"/>
      <c r="G8" s="25"/>
      <c r="H8" s="25"/>
      <c r="I8" s="25"/>
      <c r="J8" s="25"/>
      <c r="K8" s="26"/>
      <c r="L8" s="27"/>
      <c r="M8" s="27"/>
      <c r="N8" s="26"/>
      <c r="O8" s="25"/>
      <c r="P8" s="29">
        <v>0</v>
      </c>
      <c r="Q8" s="29"/>
      <c r="R8" s="29">
        <f>inflace!$C$19</f>
        <v>2.1</v>
      </c>
      <c r="S8" s="28">
        <f aca="true" t="shared" si="0" ref="S8:S19">(Q8+((Q8/100)*R8))</f>
        <v>0</v>
      </c>
      <c r="T8" s="25"/>
    </row>
    <row r="9" spans="1:20" ht="9.75">
      <c r="A9" s="63">
        <v>1172</v>
      </c>
      <c r="B9" s="63"/>
      <c r="C9" s="72" t="s">
        <v>71</v>
      </c>
      <c r="D9" s="25"/>
      <c r="E9" s="25"/>
      <c r="F9" s="25"/>
      <c r="G9" s="25"/>
      <c r="H9" s="25"/>
      <c r="I9" s="25"/>
      <c r="J9" s="25"/>
      <c r="K9" s="26"/>
      <c r="L9" s="27"/>
      <c r="M9" s="27"/>
      <c r="N9" s="26"/>
      <c r="O9" s="25"/>
      <c r="P9" s="29">
        <v>0</v>
      </c>
      <c r="Q9" s="29"/>
      <c r="R9" s="29">
        <f>inflace!$C$19</f>
        <v>2.1</v>
      </c>
      <c r="S9" s="28">
        <f t="shared" si="0"/>
        <v>0</v>
      </c>
      <c r="T9" s="25"/>
    </row>
    <row r="10" spans="1:20" ht="9.75">
      <c r="A10" s="63">
        <v>1173</v>
      </c>
      <c r="B10" s="63"/>
      <c r="C10" s="72" t="s">
        <v>71</v>
      </c>
      <c r="D10" s="25"/>
      <c r="E10" s="25"/>
      <c r="F10" s="25"/>
      <c r="G10" s="25"/>
      <c r="H10" s="25"/>
      <c r="I10" s="25"/>
      <c r="J10" s="25"/>
      <c r="K10" s="26"/>
      <c r="L10" s="27"/>
      <c r="M10" s="27"/>
      <c r="N10" s="26"/>
      <c r="O10" s="25"/>
      <c r="P10" s="29">
        <v>0</v>
      </c>
      <c r="Q10" s="29"/>
      <c r="R10" s="29">
        <f>inflace!$C$19</f>
        <v>2.1</v>
      </c>
      <c r="S10" s="28">
        <f t="shared" si="0"/>
        <v>0</v>
      </c>
      <c r="T10" s="25"/>
    </row>
    <row r="11" spans="1:20" ht="9.75">
      <c r="A11" s="63">
        <v>1174</v>
      </c>
      <c r="B11" s="63"/>
      <c r="C11" s="72" t="s">
        <v>71</v>
      </c>
      <c r="D11" s="25"/>
      <c r="E11" s="25"/>
      <c r="F11" s="25"/>
      <c r="G11" s="25"/>
      <c r="H11" s="25"/>
      <c r="I11" s="25"/>
      <c r="J11" s="25"/>
      <c r="K11" s="26"/>
      <c r="L11" s="27"/>
      <c r="M11" s="27"/>
      <c r="N11" s="26"/>
      <c r="O11" s="25"/>
      <c r="P11" s="29">
        <v>0</v>
      </c>
      <c r="Q11" s="29"/>
      <c r="R11" s="29">
        <f>inflace!$C$19</f>
        <v>2.1</v>
      </c>
      <c r="S11" s="28">
        <f t="shared" si="0"/>
        <v>0</v>
      </c>
      <c r="T11" s="25"/>
    </row>
    <row r="12" spans="1:20" ht="9.75">
      <c r="A12" s="63">
        <v>1175</v>
      </c>
      <c r="B12" s="63"/>
      <c r="C12" s="72" t="s">
        <v>71</v>
      </c>
      <c r="D12" s="25"/>
      <c r="E12" s="25"/>
      <c r="F12" s="25"/>
      <c r="G12" s="25"/>
      <c r="H12" s="25"/>
      <c r="I12" s="25"/>
      <c r="J12" s="25"/>
      <c r="K12" s="26"/>
      <c r="L12" s="27"/>
      <c r="M12" s="27"/>
      <c r="N12" s="26"/>
      <c r="O12" s="25"/>
      <c r="P12" s="29">
        <v>0</v>
      </c>
      <c r="Q12" s="29"/>
      <c r="R12" s="29">
        <f>inflace!$C$19</f>
        <v>2.1</v>
      </c>
      <c r="S12" s="28">
        <f t="shared" si="0"/>
        <v>0</v>
      </c>
      <c r="T12" s="25"/>
    </row>
    <row r="13" spans="1:20" ht="9.75">
      <c r="A13" s="63">
        <v>1176</v>
      </c>
      <c r="B13" s="63"/>
      <c r="C13" s="72" t="s">
        <v>71</v>
      </c>
      <c r="D13" s="25"/>
      <c r="E13" s="25"/>
      <c r="F13" s="25"/>
      <c r="G13" s="25"/>
      <c r="H13" s="25"/>
      <c r="I13" s="25"/>
      <c r="J13" s="25"/>
      <c r="K13" s="26"/>
      <c r="L13" s="27"/>
      <c r="M13" s="27"/>
      <c r="N13" s="26"/>
      <c r="O13" s="25"/>
      <c r="P13" s="29">
        <v>0</v>
      </c>
      <c r="Q13" s="29"/>
      <c r="R13" s="29">
        <f>inflace!$C$19</f>
        <v>2.1</v>
      </c>
      <c r="S13" s="28">
        <f t="shared" si="0"/>
        <v>0</v>
      </c>
      <c r="T13" s="25"/>
    </row>
    <row r="14" spans="1:20" ht="9.75">
      <c r="A14" s="63">
        <v>1177</v>
      </c>
      <c r="B14" s="63"/>
      <c r="C14" s="72" t="s">
        <v>71</v>
      </c>
      <c r="D14" s="25"/>
      <c r="E14" s="25"/>
      <c r="F14" s="25"/>
      <c r="G14" s="25"/>
      <c r="H14" s="25"/>
      <c r="I14" s="25"/>
      <c r="J14" s="25"/>
      <c r="K14" s="26"/>
      <c r="L14" s="27"/>
      <c r="M14" s="27"/>
      <c r="N14" s="26"/>
      <c r="O14" s="25"/>
      <c r="P14" s="29">
        <v>0</v>
      </c>
      <c r="Q14" s="29"/>
      <c r="R14" s="29">
        <f>inflace!$C$19</f>
        <v>2.1</v>
      </c>
      <c r="S14" s="28">
        <f t="shared" si="0"/>
        <v>0</v>
      </c>
      <c r="T14" s="25"/>
    </row>
    <row r="15" spans="1:20" ht="9.75">
      <c r="A15" s="63">
        <v>1178</v>
      </c>
      <c r="B15" s="63"/>
      <c r="C15" s="72" t="s">
        <v>71</v>
      </c>
      <c r="D15" s="25"/>
      <c r="E15" s="25"/>
      <c r="F15" s="25"/>
      <c r="G15" s="25"/>
      <c r="H15" s="25"/>
      <c r="I15" s="25"/>
      <c r="J15" s="25"/>
      <c r="K15" s="26"/>
      <c r="L15" s="27"/>
      <c r="M15" s="27"/>
      <c r="N15" s="26"/>
      <c r="O15" s="25"/>
      <c r="P15" s="29">
        <v>0</v>
      </c>
      <c r="Q15" s="29"/>
      <c r="R15" s="29">
        <f>inflace!$C$19</f>
        <v>2.1</v>
      </c>
      <c r="S15" s="28">
        <f t="shared" si="0"/>
        <v>0</v>
      </c>
      <c r="T15" s="25"/>
    </row>
    <row r="16" spans="1:20" ht="9.75">
      <c r="A16" s="63">
        <v>1179</v>
      </c>
      <c r="B16" s="63"/>
      <c r="C16" s="72" t="s">
        <v>71</v>
      </c>
      <c r="D16" s="25"/>
      <c r="E16" s="25"/>
      <c r="F16" s="25"/>
      <c r="G16" s="25"/>
      <c r="H16" s="25"/>
      <c r="I16" s="25"/>
      <c r="J16" s="25"/>
      <c r="K16" s="26"/>
      <c r="L16" s="27"/>
      <c r="M16" s="27"/>
      <c r="N16" s="26"/>
      <c r="O16" s="25"/>
      <c r="P16" s="29">
        <v>0</v>
      </c>
      <c r="Q16" s="29"/>
      <c r="R16" s="29">
        <f>inflace!$C$19</f>
        <v>2.1</v>
      </c>
      <c r="S16" s="28">
        <f t="shared" si="0"/>
        <v>0</v>
      </c>
      <c r="T16" s="25"/>
    </row>
    <row r="17" spans="1:20" ht="9.75">
      <c r="A17" s="63">
        <v>1180</v>
      </c>
      <c r="B17" s="63"/>
      <c r="C17" s="72" t="s">
        <v>71</v>
      </c>
      <c r="D17" s="25"/>
      <c r="E17" s="25"/>
      <c r="F17" s="25"/>
      <c r="G17" s="25"/>
      <c r="H17" s="25"/>
      <c r="I17" s="25"/>
      <c r="J17" s="25"/>
      <c r="K17" s="26"/>
      <c r="L17" s="27"/>
      <c r="M17" s="27"/>
      <c r="N17" s="26"/>
      <c r="O17" s="25"/>
      <c r="P17" s="29">
        <v>0</v>
      </c>
      <c r="Q17" s="29"/>
      <c r="R17" s="29">
        <f>inflace!$C$19</f>
        <v>2.1</v>
      </c>
      <c r="S17" s="28">
        <f t="shared" si="0"/>
        <v>0</v>
      </c>
      <c r="T17" s="25"/>
    </row>
    <row r="18" spans="1:20" ht="9.75">
      <c r="A18" s="63">
        <v>1181</v>
      </c>
      <c r="B18" s="63"/>
      <c r="C18" s="72" t="s">
        <v>71</v>
      </c>
      <c r="D18" s="25"/>
      <c r="E18" s="25"/>
      <c r="F18" s="25"/>
      <c r="G18" s="25"/>
      <c r="H18" s="25"/>
      <c r="I18" s="25"/>
      <c r="J18" s="25"/>
      <c r="K18" s="26"/>
      <c r="L18" s="27"/>
      <c r="M18" s="27"/>
      <c r="N18" s="26"/>
      <c r="O18" s="25"/>
      <c r="P18" s="29">
        <v>0</v>
      </c>
      <c r="Q18" s="29"/>
      <c r="R18" s="29">
        <f>inflace!$C$19</f>
        <v>2.1</v>
      </c>
      <c r="S18" s="28">
        <f t="shared" si="0"/>
        <v>0</v>
      </c>
      <c r="T18" s="25"/>
    </row>
    <row r="19" spans="1:20" ht="9.75">
      <c r="A19" s="63">
        <v>1182</v>
      </c>
      <c r="B19" s="63"/>
      <c r="C19" s="72" t="s">
        <v>71</v>
      </c>
      <c r="D19" s="25"/>
      <c r="E19" s="25"/>
      <c r="F19" s="25"/>
      <c r="G19" s="25"/>
      <c r="H19" s="25"/>
      <c r="I19" s="25"/>
      <c r="J19" s="25"/>
      <c r="K19" s="26"/>
      <c r="L19" s="27"/>
      <c r="M19" s="27"/>
      <c r="N19" s="26"/>
      <c r="O19" s="25"/>
      <c r="P19" s="29">
        <v>0</v>
      </c>
      <c r="Q19" s="29"/>
      <c r="R19" s="29">
        <f>inflace!$C$19</f>
        <v>2.1</v>
      </c>
      <c r="S19" s="28">
        <f t="shared" si="0"/>
        <v>0</v>
      </c>
      <c r="T19" s="25"/>
    </row>
    <row r="20" spans="1:20" ht="9.75">
      <c r="A20" s="63"/>
      <c r="B20" s="63"/>
      <c r="C20" s="73"/>
      <c r="D20" s="25"/>
      <c r="E20" s="25"/>
      <c r="F20" s="25"/>
      <c r="G20" s="25"/>
      <c r="H20" s="25"/>
      <c r="I20" s="25"/>
      <c r="J20" s="25"/>
      <c r="K20" s="26"/>
      <c r="L20" s="27"/>
      <c r="M20" s="27"/>
      <c r="N20" s="26"/>
      <c r="O20" s="25"/>
      <c r="P20" s="29"/>
      <c r="Q20" s="29"/>
      <c r="R20" s="29"/>
      <c r="S20" s="28"/>
      <c r="T20" s="25"/>
    </row>
    <row r="21" spans="1:20" ht="9.75">
      <c r="A21" s="24"/>
      <c r="B21" s="24"/>
      <c r="C21" s="72"/>
      <c r="D21" s="25"/>
      <c r="E21" s="25"/>
      <c r="F21" s="25"/>
      <c r="G21" s="25"/>
      <c r="H21" s="25"/>
      <c r="I21" s="25"/>
      <c r="J21" s="25"/>
      <c r="K21" s="26"/>
      <c r="L21" s="27"/>
      <c r="M21" s="27"/>
      <c r="N21" s="26"/>
      <c r="O21" s="25"/>
      <c r="P21" s="29"/>
      <c r="Q21" s="29"/>
      <c r="R21" s="29"/>
      <c r="S21" s="28"/>
      <c r="T21" s="25"/>
    </row>
    <row r="22" spans="1:20" ht="9.75">
      <c r="A22" s="24"/>
      <c r="B22" s="24"/>
      <c r="C22" s="72"/>
      <c r="D22" s="25"/>
      <c r="E22" s="25"/>
      <c r="F22" s="25"/>
      <c r="G22" s="25"/>
      <c r="H22" s="25"/>
      <c r="I22" s="25"/>
      <c r="J22" s="25"/>
      <c r="K22" s="26"/>
      <c r="L22" s="27"/>
      <c r="M22" s="27"/>
      <c r="N22" s="26"/>
      <c r="O22" s="25"/>
      <c r="P22" s="29"/>
      <c r="Q22" s="29"/>
      <c r="R22" s="29"/>
      <c r="S22" s="28"/>
      <c r="T22" s="25"/>
    </row>
    <row r="23" spans="1:20" ht="9.75">
      <c r="A23" s="64"/>
      <c r="B23" s="64"/>
      <c r="C23" s="74"/>
      <c r="D23" s="30"/>
      <c r="E23" s="30"/>
      <c r="F23" s="30"/>
      <c r="G23" s="30"/>
      <c r="H23" s="30"/>
      <c r="I23" s="30"/>
      <c r="J23" s="30"/>
      <c r="K23" s="65"/>
      <c r="L23" s="66"/>
      <c r="M23" s="66"/>
      <c r="N23" s="65"/>
      <c r="O23" s="30"/>
      <c r="P23" s="67"/>
      <c r="Q23" s="67"/>
      <c r="R23" s="67"/>
      <c r="S23" s="67"/>
      <c r="T23" s="30"/>
    </row>
    <row r="24" spans="1:19" ht="12.75" thickBot="1">
      <c r="A24" s="91" t="s">
        <v>48</v>
      </c>
      <c r="B24" s="92"/>
      <c r="C24" s="93"/>
      <c r="D24" s="92"/>
      <c r="E24" s="92"/>
      <c r="F24" s="92"/>
      <c r="G24" s="94"/>
      <c r="H24" s="94"/>
      <c r="I24" s="94"/>
      <c r="J24" s="94"/>
      <c r="K24" s="95"/>
      <c r="L24" s="52">
        <f>SUM(L3:L23)</f>
        <v>245</v>
      </c>
      <c r="M24" s="52">
        <f>SUM(M3:M23)</f>
        <v>434</v>
      </c>
      <c r="N24" s="96"/>
      <c r="O24" s="97"/>
      <c r="P24" s="53">
        <f>SUM(P3:P23)</f>
        <v>0</v>
      </c>
      <c r="Q24" s="53">
        <f>SUM(Q3:Q23)</f>
        <v>3079</v>
      </c>
      <c r="R24" s="38"/>
      <c r="S24" s="53">
        <f>SUM(S3:S23)</f>
        <v>4369.101</v>
      </c>
    </row>
    <row r="25" spans="1:19" ht="13.5" customHeight="1" thickBot="1">
      <c r="A25" s="99" t="s">
        <v>61</v>
      </c>
      <c r="B25" s="100"/>
      <c r="C25" s="101"/>
      <c r="D25" s="100"/>
      <c r="E25" s="100"/>
      <c r="F25" s="100"/>
      <c r="G25" s="100"/>
      <c r="H25" s="100"/>
      <c r="I25" s="100"/>
      <c r="J25" s="100"/>
      <c r="K25" s="102"/>
      <c r="L25" s="32">
        <f>((vltavíny!I14)+(L24))</f>
        <v>247</v>
      </c>
      <c r="M25" s="32">
        <f>((vltavíny!J14)+(M24))</f>
        <v>445</v>
      </c>
      <c r="N25" s="98"/>
      <c r="O25" s="98"/>
      <c r="P25" s="33">
        <f>((vltavíny!L14)+(P24))</f>
        <v>0</v>
      </c>
      <c r="Q25" s="33">
        <f>((vltavíny!M14)+(Q24))</f>
        <v>3469.5</v>
      </c>
      <c r="R25" s="38"/>
      <c r="S25" s="33">
        <f>((vltavíny!O14)+(S24))</f>
        <v>4889.6375</v>
      </c>
    </row>
  </sheetData>
  <sheetProtection/>
  <autoFilter ref="A2:T22"/>
  <mergeCells count="4">
    <mergeCell ref="A24:K24"/>
    <mergeCell ref="N24:O24"/>
    <mergeCell ref="N25:O25"/>
    <mergeCell ref="A25:K25"/>
  </mergeCells>
  <hyperlinks>
    <hyperlink ref="C7" r:id="rId1" display="obr"/>
    <hyperlink ref="C4" r:id="rId2" display="obr"/>
    <hyperlink ref="C6" r:id="rId3" display="obr"/>
    <hyperlink ref="C5" r:id="rId4" display="obr"/>
    <hyperlink ref="C3" r:id="rId5" display="obr"/>
  </hyperlinks>
  <printOptions/>
  <pageMargins left="0.77" right="0.2" top="0.7874015748031497" bottom="0.63" header="0.5118110236220472" footer="0.4"/>
  <pageSetup horizontalDpi="600" verticalDpi="600" orientation="landscape" paperSize="9" r:id="rId6"/>
  <headerFooter alignWithMargins="0">
    <oddHeader>&amp;LKatalog mineralogické sbírky&amp;CJan Kutý&amp;Rtisk &amp;D</oddHeader>
    <oddFooter>&amp;C&amp;F&amp;R&amp;A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130" zoomScaleNormal="130" zoomScalePageLayoutView="0" workbookViewId="0" topLeftCell="A1">
      <pane xSplit="5" ySplit="2" topLeftCell="F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3.125" style="1" bestFit="1" customWidth="1"/>
    <col min="2" max="2" width="3.125" style="1" customWidth="1"/>
    <col min="3" max="3" width="3.125" style="79" customWidth="1"/>
    <col min="4" max="4" width="10.875" style="2" bestFit="1" customWidth="1"/>
    <col min="5" max="5" width="26.875" style="2" bestFit="1" customWidth="1"/>
    <col min="6" max="6" width="8.125" style="2" bestFit="1" customWidth="1"/>
    <col min="7" max="7" width="6.375" style="2" bestFit="1" customWidth="1"/>
    <col min="8" max="8" width="8.25390625" style="50" customWidth="1"/>
    <col min="9" max="9" width="3.625" style="4" bestFit="1" customWidth="1"/>
    <col min="10" max="10" width="4.875" style="4" bestFit="1" customWidth="1"/>
    <col min="11" max="11" width="7.00390625" style="15" bestFit="1" customWidth="1"/>
    <col min="12" max="12" width="7.125" style="4" bestFit="1" customWidth="1"/>
    <col min="13" max="13" width="10.125" style="4" bestFit="1" customWidth="1"/>
    <col min="14" max="14" width="5.75390625" style="44" customWidth="1"/>
    <col min="15" max="15" width="10.625" style="4" customWidth="1"/>
    <col min="16" max="16" width="8.375" style="3" bestFit="1" customWidth="1"/>
    <col min="17" max="17" width="7.00390625" style="2" bestFit="1" customWidth="1"/>
  </cols>
  <sheetData>
    <row r="1" spans="1:17" s="21" customFormat="1" ht="18">
      <c r="A1" s="16" t="s">
        <v>49</v>
      </c>
      <c r="B1" s="68" t="s">
        <v>68</v>
      </c>
      <c r="C1" s="68" t="s">
        <v>71</v>
      </c>
      <c r="D1" s="17" t="s">
        <v>0</v>
      </c>
      <c r="E1" s="17" t="s">
        <v>4</v>
      </c>
      <c r="F1" s="17" t="s">
        <v>6</v>
      </c>
      <c r="G1" s="17" t="s">
        <v>51</v>
      </c>
      <c r="H1" s="47" t="s">
        <v>52</v>
      </c>
      <c r="I1" s="18" t="s">
        <v>8</v>
      </c>
      <c r="J1" s="18" t="s">
        <v>47</v>
      </c>
      <c r="K1" s="22" t="s">
        <v>53</v>
      </c>
      <c r="L1" s="19" t="s">
        <v>10</v>
      </c>
      <c r="M1" s="19" t="s">
        <v>62</v>
      </c>
      <c r="N1" s="40" t="s">
        <v>64</v>
      </c>
      <c r="O1" s="19" t="s">
        <v>63</v>
      </c>
      <c r="P1" s="17" t="s">
        <v>11</v>
      </c>
      <c r="Q1" s="20" t="s">
        <v>50</v>
      </c>
    </row>
    <row r="2" spans="1:17" ht="12.75">
      <c r="A2" s="5"/>
      <c r="B2" s="69"/>
      <c r="C2" s="76"/>
      <c r="D2" s="6"/>
      <c r="E2" s="6"/>
      <c r="F2" s="6"/>
      <c r="G2" s="6"/>
      <c r="H2" s="48"/>
      <c r="I2" s="7"/>
      <c r="J2" s="7"/>
      <c r="K2" s="8"/>
      <c r="L2" s="7"/>
      <c r="M2" s="7"/>
      <c r="N2" s="41"/>
      <c r="O2" s="7"/>
      <c r="P2" s="9"/>
      <c r="Q2" s="10"/>
    </row>
    <row r="3" spans="1:17" ht="12.75">
      <c r="A3" s="51">
        <v>1</v>
      </c>
      <c r="B3" s="51">
        <v>39</v>
      </c>
      <c r="C3" s="77" t="s">
        <v>71</v>
      </c>
      <c r="D3" s="11" t="s">
        <v>54</v>
      </c>
      <c r="E3" s="11" t="s">
        <v>55</v>
      </c>
      <c r="F3" s="11" t="s">
        <v>22</v>
      </c>
      <c r="G3" s="11" t="s">
        <v>56</v>
      </c>
      <c r="H3" s="49">
        <v>2002</v>
      </c>
      <c r="I3" s="12">
        <v>1</v>
      </c>
      <c r="J3" s="13">
        <v>9.9</v>
      </c>
      <c r="K3" s="14">
        <v>35</v>
      </c>
      <c r="L3" s="14"/>
      <c r="M3" s="14">
        <v>346.5</v>
      </c>
      <c r="N3" s="42">
        <f>inflace!$C$3</f>
        <v>33.3</v>
      </c>
      <c r="O3" s="14">
        <f>(M3+((M3/100)*N3))</f>
        <v>461.8845</v>
      </c>
      <c r="P3" s="12" t="s">
        <v>57</v>
      </c>
      <c r="Q3" s="11"/>
    </row>
    <row r="4" spans="1:17" ht="12.75">
      <c r="A4" s="51">
        <v>2</v>
      </c>
      <c r="B4" s="51">
        <v>40</v>
      </c>
      <c r="C4" s="77" t="s">
        <v>71</v>
      </c>
      <c r="D4" s="11" t="s">
        <v>54</v>
      </c>
      <c r="E4" s="11" t="s">
        <v>58</v>
      </c>
      <c r="F4" s="11" t="s">
        <v>22</v>
      </c>
      <c r="G4" s="11" t="s">
        <v>56</v>
      </c>
      <c r="H4" s="49">
        <v>2002</v>
      </c>
      <c r="I4" s="12">
        <v>1</v>
      </c>
      <c r="J4" s="13">
        <v>1.1</v>
      </c>
      <c r="K4" s="14">
        <v>40</v>
      </c>
      <c r="L4" s="14"/>
      <c r="M4" s="14">
        <v>44</v>
      </c>
      <c r="N4" s="42">
        <f>inflace!$C$3</f>
        <v>33.3</v>
      </c>
      <c r="O4" s="14">
        <f>(M4+((M4/100)*N4))</f>
        <v>58.652</v>
      </c>
      <c r="P4" s="12" t="s">
        <v>59</v>
      </c>
      <c r="Q4" s="11"/>
    </row>
    <row r="5" spans="1:17" ht="12.75">
      <c r="A5" s="51">
        <v>119</v>
      </c>
      <c r="B5" s="51"/>
      <c r="C5" s="78" t="s">
        <v>71</v>
      </c>
      <c r="D5" s="11"/>
      <c r="E5" s="11"/>
      <c r="F5" s="11"/>
      <c r="G5" s="11"/>
      <c r="H5" s="49"/>
      <c r="I5" s="12"/>
      <c r="J5" s="13"/>
      <c r="K5" s="14"/>
      <c r="L5" s="14"/>
      <c r="M5" s="14"/>
      <c r="N5" s="42"/>
      <c r="O5" s="14">
        <f aca="true" t="shared" si="0" ref="O5:O13">(M5+((M5/100)*N5))</f>
        <v>0</v>
      </c>
      <c r="P5" s="12"/>
      <c r="Q5" s="11"/>
    </row>
    <row r="6" spans="1:17" ht="12.75">
      <c r="A6" s="51">
        <v>120</v>
      </c>
      <c r="B6" s="51"/>
      <c r="C6" s="78" t="s">
        <v>71</v>
      </c>
      <c r="D6" s="11"/>
      <c r="E6" s="11"/>
      <c r="F6" s="11"/>
      <c r="G6" s="11"/>
      <c r="H6" s="49"/>
      <c r="I6" s="12"/>
      <c r="J6" s="13"/>
      <c r="K6" s="14"/>
      <c r="L6" s="14"/>
      <c r="M6" s="14"/>
      <c r="N6" s="42"/>
      <c r="O6" s="14">
        <f t="shared" si="0"/>
        <v>0</v>
      </c>
      <c r="P6" s="12"/>
      <c r="Q6" s="11"/>
    </row>
    <row r="7" spans="1:17" ht="12.75">
      <c r="A7" s="51">
        <v>121</v>
      </c>
      <c r="B7" s="51"/>
      <c r="C7" s="78" t="s">
        <v>71</v>
      </c>
      <c r="D7" s="11"/>
      <c r="E7" s="11"/>
      <c r="F7" s="11"/>
      <c r="G7" s="11"/>
      <c r="H7" s="49"/>
      <c r="I7" s="12"/>
      <c r="J7" s="13"/>
      <c r="K7" s="14"/>
      <c r="L7" s="14"/>
      <c r="M7" s="14"/>
      <c r="N7" s="42"/>
      <c r="O7" s="14">
        <f t="shared" si="0"/>
        <v>0</v>
      </c>
      <c r="P7" s="12"/>
      <c r="Q7" s="11"/>
    </row>
    <row r="8" spans="1:17" ht="12.75">
      <c r="A8" s="51">
        <v>122</v>
      </c>
      <c r="B8" s="51"/>
      <c r="C8" s="78" t="s">
        <v>71</v>
      </c>
      <c r="D8" s="11"/>
      <c r="E8" s="11"/>
      <c r="F8" s="11"/>
      <c r="G8" s="11"/>
      <c r="H8" s="49"/>
      <c r="I8" s="12"/>
      <c r="J8" s="13"/>
      <c r="K8" s="14"/>
      <c r="L8" s="14"/>
      <c r="M8" s="14"/>
      <c r="N8" s="42"/>
      <c r="O8" s="14">
        <f t="shared" si="0"/>
        <v>0</v>
      </c>
      <c r="P8" s="12"/>
      <c r="Q8" s="11"/>
    </row>
    <row r="9" spans="1:17" ht="12.75">
      <c r="A9" s="51">
        <v>123</v>
      </c>
      <c r="B9" s="51"/>
      <c r="C9" s="78" t="s">
        <v>71</v>
      </c>
      <c r="D9" s="11"/>
      <c r="E9" s="11"/>
      <c r="F9" s="11"/>
      <c r="G9" s="11"/>
      <c r="H9" s="49"/>
      <c r="I9" s="12"/>
      <c r="J9" s="13"/>
      <c r="K9" s="14"/>
      <c r="L9" s="14"/>
      <c r="M9" s="14"/>
      <c r="N9" s="42"/>
      <c r="O9" s="14">
        <f t="shared" si="0"/>
        <v>0</v>
      </c>
      <c r="P9" s="12"/>
      <c r="Q9" s="11"/>
    </row>
    <row r="10" spans="1:17" ht="12.75">
      <c r="A10" s="51"/>
      <c r="B10" s="51"/>
      <c r="C10" s="78" t="s">
        <v>71</v>
      </c>
      <c r="D10" s="11"/>
      <c r="E10" s="11"/>
      <c r="F10" s="11"/>
      <c r="G10" s="11"/>
      <c r="H10" s="49"/>
      <c r="I10" s="12"/>
      <c r="J10" s="13"/>
      <c r="K10" s="14"/>
      <c r="L10" s="14"/>
      <c r="M10" s="14"/>
      <c r="N10" s="42"/>
      <c r="O10" s="14">
        <f t="shared" si="0"/>
        <v>0</v>
      </c>
      <c r="P10" s="12"/>
      <c r="Q10" s="11"/>
    </row>
    <row r="11" spans="1:17" ht="12.75">
      <c r="A11" s="51"/>
      <c r="B11" s="51"/>
      <c r="C11" s="78" t="s">
        <v>71</v>
      </c>
      <c r="D11" s="11"/>
      <c r="E11" s="11"/>
      <c r="F11" s="11"/>
      <c r="G11" s="11"/>
      <c r="H11" s="49"/>
      <c r="I11" s="12"/>
      <c r="J11" s="13"/>
      <c r="K11" s="14"/>
      <c r="L11" s="14"/>
      <c r="M11" s="14"/>
      <c r="N11" s="42"/>
      <c r="O11" s="14">
        <f t="shared" si="0"/>
        <v>0</v>
      </c>
      <c r="P11" s="12"/>
      <c r="Q11" s="11"/>
    </row>
    <row r="12" spans="1:17" ht="12.75">
      <c r="A12" s="51"/>
      <c r="B12" s="51"/>
      <c r="C12" s="78" t="s">
        <v>71</v>
      </c>
      <c r="D12" s="11"/>
      <c r="E12" s="11"/>
      <c r="F12" s="11"/>
      <c r="G12" s="11"/>
      <c r="H12" s="49"/>
      <c r="I12" s="12"/>
      <c r="J12" s="13"/>
      <c r="K12" s="14"/>
      <c r="L12" s="14"/>
      <c r="M12" s="14"/>
      <c r="N12" s="42"/>
      <c r="O12" s="14">
        <f t="shared" si="0"/>
        <v>0</v>
      </c>
      <c r="P12" s="12"/>
      <c r="Q12" s="11"/>
    </row>
    <row r="13" spans="1:17" ht="13.5" thickBot="1">
      <c r="A13" s="80"/>
      <c r="B13" s="80"/>
      <c r="C13" s="81" t="s">
        <v>71</v>
      </c>
      <c r="D13" s="82"/>
      <c r="E13" s="82"/>
      <c r="F13" s="82"/>
      <c r="G13" s="82"/>
      <c r="H13" s="83"/>
      <c r="I13" s="84"/>
      <c r="J13" s="85"/>
      <c r="K13" s="14"/>
      <c r="L13" s="89"/>
      <c r="M13" s="89"/>
      <c r="N13" s="42"/>
      <c r="O13" s="89">
        <f t="shared" si="0"/>
        <v>0</v>
      </c>
      <c r="P13" s="12"/>
      <c r="Q13" s="11"/>
    </row>
    <row r="14" spans="1:17" ht="13.5" thickBot="1">
      <c r="A14" s="103" t="s">
        <v>60</v>
      </c>
      <c r="B14" s="104"/>
      <c r="C14" s="104"/>
      <c r="D14" s="104"/>
      <c r="E14" s="104"/>
      <c r="F14" s="104"/>
      <c r="G14" s="104"/>
      <c r="H14" s="86"/>
      <c r="I14" s="88">
        <f>SUM(I3:I13)</f>
        <v>2</v>
      </c>
      <c r="J14" s="87">
        <f>SUM(J3:J13)</f>
        <v>11</v>
      </c>
      <c r="K14" s="39"/>
      <c r="L14" s="90">
        <f>SUM(L3:L13)</f>
        <v>0</v>
      </c>
      <c r="M14" s="90">
        <f>SUM(M3:M13)</f>
        <v>390.5</v>
      </c>
      <c r="N14" s="43"/>
      <c r="O14" s="90">
        <f>SUM(O3:O13)</f>
        <v>520.5365</v>
      </c>
      <c r="P14" s="45"/>
      <c r="Q14" s="45"/>
    </row>
  </sheetData>
  <sheetProtection/>
  <autoFilter ref="A2:Q14"/>
  <mergeCells count="1">
    <mergeCell ref="A14:G14"/>
  </mergeCells>
  <hyperlinks>
    <hyperlink ref="C3" r:id="rId1" display="obr"/>
    <hyperlink ref="C4" r:id="rId2" display="obr"/>
  </hyperlinks>
  <printOptions/>
  <pageMargins left="0.787401575" right="0.787401575" top="0.984251969" bottom="0.984251969" header="0.4921259845" footer="0.492125984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00390625" style="0" bestFit="1" customWidth="1"/>
    <col min="2" max="2" width="9.125" style="46" customWidth="1"/>
  </cols>
  <sheetData>
    <row r="1" spans="1:3" ht="12.75">
      <c r="A1">
        <v>2000</v>
      </c>
      <c r="B1" s="46">
        <v>3.9</v>
      </c>
      <c r="C1" s="46">
        <f>SUM(B1:B36)</f>
        <v>41.9</v>
      </c>
    </row>
    <row r="2" spans="1:3" ht="12.75">
      <c r="A2">
        <v>2001</v>
      </c>
      <c r="B2" s="46">
        <v>4.7</v>
      </c>
      <c r="C2" s="46">
        <f>SUM(B2:B36)</f>
        <v>38</v>
      </c>
    </row>
    <row r="3" spans="1:3" ht="12.75">
      <c r="A3">
        <v>2002</v>
      </c>
      <c r="B3" s="46">
        <v>1.8</v>
      </c>
      <c r="C3" s="46">
        <f>SUM(B3:B36)</f>
        <v>33.3</v>
      </c>
    </row>
    <row r="4" spans="1:3" ht="12.75">
      <c r="A4">
        <v>2003</v>
      </c>
      <c r="B4" s="46">
        <v>0.1</v>
      </c>
      <c r="C4" s="46">
        <f>SUM(B4:B36)</f>
        <v>31.499999999999996</v>
      </c>
    </row>
    <row r="5" spans="1:3" ht="12.75">
      <c r="A5">
        <v>2004</v>
      </c>
      <c r="B5" s="46">
        <v>2.8</v>
      </c>
      <c r="C5" s="46">
        <f>SUM(B5:B36)</f>
        <v>31.4</v>
      </c>
    </row>
    <row r="6" spans="1:3" ht="12.75">
      <c r="A6">
        <v>2005</v>
      </c>
      <c r="B6" s="46">
        <v>1.9</v>
      </c>
      <c r="C6" s="46">
        <f>SUM(B6:B36)</f>
        <v>28.599999999999998</v>
      </c>
    </row>
    <row r="7" spans="1:3" ht="12.75">
      <c r="A7">
        <v>2006</v>
      </c>
      <c r="B7" s="46">
        <v>2.5</v>
      </c>
      <c r="C7" s="46">
        <f>SUM(B7:B36)</f>
        <v>26.7</v>
      </c>
    </row>
    <row r="8" spans="1:3" ht="12.75">
      <c r="A8">
        <v>2007</v>
      </c>
      <c r="B8" s="46">
        <v>2.8</v>
      </c>
      <c r="C8" s="46">
        <f>SUM(B8:B36)</f>
        <v>24.2</v>
      </c>
    </row>
    <row r="9" spans="1:3" ht="12.75">
      <c r="A9">
        <v>2008</v>
      </c>
      <c r="B9" s="46">
        <v>6.3</v>
      </c>
      <c r="C9" s="46">
        <f>SUM(B9:B36)</f>
        <v>21.400000000000002</v>
      </c>
    </row>
    <row r="10" spans="1:3" ht="12.75">
      <c r="A10">
        <v>2009</v>
      </c>
      <c r="B10" s="46">
        <v>1</v>
      </c>
      <c r="C10" s="46">
        <f>SUM(B10:B36)</f>
        <v>15.1</v>
      </c>
    </row>
    <row r="11" spans="1:3" ht="12.75">
      <c r="A11">
        <v>2010</v>
      </c>
      <c r="B11" s="46">
        <v>1.5</v>
      </c>
      <c r="C11" s="46">
        <f>SUM(B11:B36)</f>
        <v>14.1</v>
      </c>
    </row>
    <row r="12" spans="1:3" ht="12.75">
      <c r="A12">
        <v>2011</v>
      </c>
      <c r="B12" s="46">
        <v>1.9</v>
      </c>
      <c r="C12" s="46">
        <f>SUM(B12:B36)</f>
        <v>12.6</v>
      </c>
    </row>
    <row r="13" spans="1:3" ht="12.75">
      <c r="A13">
        <v>2012</v>
      </c>
      <c r="B13" s="46">
        <v>3.3</v>
      </c>
      <c r="C13" s="46">
        <f>SUM(B13:B36)</f>
        <v>10.7</v>
      </c>
    </row>
    <row r="14" spans="1:3" ht="12.75">
      <c r="A14">
        <v>2013</v>
      </c>
      <c r="B14" s="46">
        <v>1.4</v>
      </c>
      <c r="C14" s="46">
        <f>SUM(B14:B36)</f>
        <v>7.4</v>
      </c>
    </row>
    <row r="15" spans="1:3" ht="12.75">
      <c r="A15">
        <v>2014</v>
      </c>
      <c r="B15" s="46">
        <v>0.4</v>
      </c>
      <c r="C15" s="46">
        <f>SUM(B15:B36)</f>
        <v>6</v>
      </c>
    </row>
    <row r="16" spans="1:3" ht="12.75">
      <c r="A16">
        <v>2015</v>
      </c>
      <c r="B16" s="46">
        <v>0.3</v>
      </c>
      <c r="C16" s="46">
        <f>SUM(B16:B36)</f>
        <v>5.6</v>
      </c>
    </row>
    <row r="17" spans="1:3" ht="12.75">
      <c r="A17">
        <v>2016</v>
      </c>
      <c r="B17" s="46">
        <v>0.7</v>
      </c>
      <c r="C17" s="46">
        <f>SUM(B17:B36)</f>
        <v>5.300000000000001</v>
      </c>
    </row>
    <row r="18" spans="1:3" ht="12.75">
      <c r="A18">
        <v>2017</v>
      </c>
      <c r="B18" s="46">
        <v>2.5</v>
      </c>
      <c r="C18" s="46">
        <f>SUM(B18:B36)</f>
        <v>4.6</v>
      </c>
    </row>
    <row r="19" spans="1:3" ht="12.75">
      <c r="A19">
        <v>2018</v>
      </c>
      <c r="B19" s="46">
        <v>2.1</v>
      </c>
      <c r="C19" s="46">
        <f>SUM(B19:B36)</f>
        <v>2.1</v>
      </c>
    </row>
    <row r="20" spans="1:3" ht="12.75">
      <c r="A20">
        <v>2019</v>
      </c>
      <c r="C20" s="46">
        <f>SUM(B20:B36)</f>
        <v>0</v>
      </c>
    </row>
    <row r="21" spans="1:3" ht="12.75">
      <c r="A21">
        <v>2020</v>
      </c>
      <c r="C21" s="46">
        <f>SUM(B21:B36)</f>
        <v>0</v>
      </c>
    </row>
    <row r="22" spans="1:3" ht="12.75">
      <c r="A22">
        <v>2021</v>
      </c>
      <c r="C22" s="46">
        <f>SUM(B22:B36)</f>
        <v>0</v>
      </c>
    </row>
    <row r="23" spans="1:3" ht="12.75">
      <c r="A23">
        <v>2022</v>
      </c>
      <c r="C23" s="46">
        <f>SUM(B23:B36)</f>
        <v>0</v>
      </c>
    </row>
    <row r="24" spans="1:3" ht="12.75">
      <c r="A24">
        <v>2023</v>
      </c>
      <c r="C24" s="46">
        <f>SUM(B24:B36)</f>
        <v>0</v>
      </c>
    </row>
    <row r="25" spans="1:3" ht="12.75">
      <c r="A25">
        <v>2024</v>
      </c>
      <c r="C25" s="46">
        <f>SUM(B25:B36)</f>
        <v>0</v>
      </c>
    </row>
    <row r="26" spans="1:3" ht="12.75">
      <c r="A26">
        <v>2025</v>
      </c>
      <c r="C26" s="46">
        <f>SUM(B26:B36)</f>
        <v>0</v>
      </c>
    </row>
    <row r="27" spans="1:3" ht="12.75">
      <c r="A27">
        <v>2026</v>
      </c>
      <c r="C27" s="46">
        <f>SUM(B27:B36)</f>
        <v>0</v>
      </c>
    </row>
    <row r="28" spans="1:3" ht="12.75">
      <c r="A28">
        <v>2027</v>
      </c>
      <c r="C28" s="46">
        <f>SUM(B28:B36)</f>
        <v>0</v>
      </c>
    </row>
    <row r="29" spans="1:3" ht="12.75">
      <c r="A29">
        <v>2028</v>
      </c>
      <c r="C29" s="46">
        <f>SUM(B29:B36)</f>
        <v>0</v>
      </c>
    </row>
    <row r="30" spans="1:3" ht="12.75">
      <c r="A30">
        <v>2029</v>
      </c>
      <c r="C30" s="46">
        <f>SUM(B30:B36)</f>
        <v>0</v>
      </c>
    </row>
    <row r="31" spans="1:3" ht="12.75">
      <c r="A31">
        <v>2030</v>
      </c>
      <c r="C31" s="46">
        <f>SUM(B31:B36)</f>
        <v>0</v>
      </c>
    </row>
    <row r="32" spans="1:3" ht="12.75">
      <c r="A32">
        <v>2031</v>
      </c>
      <c r="C32" s="46">
        <f>SUM(B32:B36)</f>
        <v>0</v>
      </c>
    </row>
    <row r="33" spans="1:3" ht="12.75">
      <c r="A33">
        <v>2032</v>
      </c>
      <c r="C33" s="46">
        <f>SUM(B33:B36)</f>
        <v>0</v>
      </c>
    </row>
    <row r="34" spans="1:3" ht="12.75">
      <c r="A34">
        <v>2033</v>
      </c>
      <c r="C34" s="46">
        <f>SUM(B34:B36)</f>
        <v>0</v>
      </c>
    </row>
    <row r="35" spans="1:3" ht="12.75">
      <c r="A35">
        <v>2034</v>
      </c>
      <c r="C35" s="46">
        <f>SUM(B35:B36)</f>
        <v>0</v>
      </c>
    </row>
    <row r="36" spans="1:3" ht="12.75">
      <c r="A36">
        <v>2035</v>
      </c>
      <c r="C36" s="46">
        <f>SUM(B36)</f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Správa CHKO Český Kras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kuty</dc:creator>
  <cp:keywords/>
  <dc:description/>
  <cp:lastModifiedBy>Jan Kutý</cp:lastModifiedBy>
  <cp:lastPrinted>2006-01-21T15:49:24Z</cp:lastPrinted>
  <dcterms:created xsi:type="dcterms:W3CDTF">2002-12-06T12:56:48Z</dcterms:created>
  <dcterms:modified xsi:type="dcterms:W3CDTF">2019-06-25T14:48:20Z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